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" yWindow="112" windowWidth="15185" windowHeight="88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<sst xmlns="http://schemas.openxmlformats.org/spreadsheetml/2006/main" count="52" uniqueCount="33">
  <si>
    <t>m</t>
  </si>
  <si>
    <t>pcs</t>
  </si>
  <si>
    <t>m2</t>
  </si>
  <si>
    <t>Longueur de la toiture</t>
  </si>
  <si>
    <t>Pente du toit</t>
  </si>
  <si>
    <t>degrés</t>
  </si>
  <si>
    <r>
      <t xml:space="preserve">sin </t>
    </r>
    <r>
      <rPr>
        <sz val="10"/>
        <rFont val="Symbol"/>
        <family val="1"/>
      </rPr>
      <t>a</t>
    </r>
    <r>
      <rPr>
        <sz val="10"/>
        <rFont val="Arial"/>
        <family val="0"/>
      </rPr>
      <t xml:space="preserve"> = Y / R (le sinus est égal à la division du coté opposé par l'hypoténuse).</t>
    </r>
  </si>
  <si>
    <r>
      <t xml:space="preserve">cos </t>
    </r>
    <r>
      <rPr>
        <sz val="10"/>
        <rFont val="Symbol"/>
        <family val="1"/>
      </rPr>
      <t>a</t>
    </r>
    <r>
      <rPr>
        <sz val="10"/>
        <rFont val="Arial"/>
        <family val="0"/>
      </rPr>
      <t xml:space="preserve"> = X / R (le cosinus est égal à la division de la base par l'hypoténuse).</t>
    </r>
  </si>
  <si>
    <r>
      <t xml:space="preserve">tg </t>
    </r>
    <r>
      <rPr>
        <sz val="10"/>
        <rFont val="Symbol"/>
        <family val="1"/>
      </rPr>
      <t>a</t>
    </r>
    <r>
      <rPr>
        <sz val="10"/>
        <rFont val="Arial"/>
        <family val="0"/>
      </rPr>
      <t xml:space="preserve"> = Y / X (la tangente est égale à la division du coté opposé par la base).</t>
    </r>
  </si>
  <si>
    <t>Hauteur paroi D</t>
  </si>
  <si>
    <t>Hauteur façade rive de la maison D-C</t>
  </si>
  <si>
    <t>Débord du toit, rive pignon E</t>
  </si>
  <si>
    <t>Débord du toit, rive parallèle du faîte F</t>
  </si>
  <si>
    <t>Hauteur de la rive C</t>
  </si>
  <si>
    <t>Longueur de la maison B</t>
  </si>
  <si>
    <t>Longueur du chevron</t>
  </si>
  <si>
    <t>Surface du toit 2 pans</t>
  </si>
  <si>
    <t>Surface dalle</t>
  </si>
  <si>
    <t>Surface bois massif</t>
  </si>
  <si>
    <t>Surface isolation</t>
  </si>
  <si>
    <t xml:space="preserve">profondeur de la maison A </t>
  </si>
  <si>
    <t>Hauteur au faîte du toit H</t>
  </si>
  <si>
    <t>Surface 2 parois en longueur</t>
  </si>
  <si>
    <t>Surface 2 parois en profondeur</t>
  </si>
  <si>
    <t xml:space="preserve">Surface séparations en longueur </t>
  </si>
  <si>
    <t xml:space="preserve">Surface séparation en profondeur </t>
  </si>
  <si>
    <t>Formules mathématiques pour le calcul des valeurs</t>
  </si>
  <si>
    <t>Séparations intérieurs en longeur</t>
  </si>
  <si>
    <t>Séparations intérieurs en largeur</t>
  </si>
  <si>
    <t>Longueur en pente sans avant toit</t>
  </si>
  <si>
    <t>Longueur en pente de l'avant toit</t>
  </si>
  <si>
    <t xml:space="preserve">Commentaire: Les valeurs présentées dans ce fichier sont à titre indicatif. </t>
  </si>
  <si>
    <t>Calculation de prix d'une maison bois massif</t>
  </si>
</sst>
</file>

<file path=xl/styles.xml><?xml version="1.0" encoding="utf-8"?>
<styleSheet xmlns="http://schemas.openxmlformats.org/spreadsheetml/2006/main">
  <numFmts count="1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Vrai&quot;;&quot;Vrai&quot;;&quot;Faux&quot;"/>
    <numFmt numFmtId="165" formatCode="&quot;Actif&quot;;&quot;Actif&quot;;&quot;Inactif&quot;"/>
    <numFmt numFmtId="166" formatCode="&quot;SFr.&quot;\ #,##0.00"/>
    <numFmt numFmtId="167" formatCode="[$€-2]\ #,##0.00"/>
  </numFmts>
  <fonts count="6"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 horizontal="center"/>
    </xf>
    <xf numFmtId="0" fontId="0" fillId="4" borderId="0" xfId="0" applyFill="1" applyAlignment="1" applyProtection="1">
      <alignment/>
      <protection locked="0"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0" fontId="0" fillId="2" borderId="0" xfId="0" applyFill="1" applyAlignment="1">
      <alignment horizontal="center"/>
    </xf>
    <xf numFmtId="166" fontId="1" fillId="0" borderId="1" xfId="0" applyNumberFormat="1" applyFont="1" applyBorder="1" applyAlignment="1">
      <alignment/>
    </xf>
    <xf numFmtId="167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3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657225</xdr:colOff>
      <xdr:row>31</xdr:row>
      <xdr:rowOff>76200</xdr:rowOff>
    </xdr:from>
    <xdr:to>
      <xdr:col>4</xdr:col>
      <xdr:colOff>542925</xdr:colOff>
      <xdr:row>35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581977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3</xdr:row>
      <xdr:rowOff>0</xdr:rowOff>
    </xdr:to>
    <xdr:sp>
      <xdr:nvSpPr>
        <xdr:cNvPr id="2" name="Rectangle 17"/>
        <xdr:cNvSpPr>
          <a:spLocks/>
        </xdr:cNvSpPr>
      </xdr:nvSpPr>
      <xdr:spPr>
        <a:xfrm>
          <a:off x="2286000" y="447675"/>
          <a:ext cx="7620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2</xdr:col>
      <xdr:colOff>0</xdr:colOff>
      <xdr:row>5</xdr:row>
      <xdr:rowOff>0</xdr:rowOff>
    </xdr:to>
    <xdr:sp>
      <xdr:nvSpPr>
        <xdr:cNvPr id="3" name="Rectangle 18"/>
        <xdr:cNvSpPr>
          <a:spLocks/>
        </xdr:cNvSpPr>
      </xdr:nvSpPr>
      <xdr:spPr>
        <a:xfrm>
          <a:off x="2286000" y="838200"/>
          <a:ext cx="7620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0</xdr:colOff>
      <xdr:row>7</xdr:row>
      <xdr:rowOff>0</xdr:rowOff>
    </xdr:to>
    <xdr:sp>
      <xdr:nvSpPr>
        <xdr:cNvPr id="4" name="Rectangle 19"/>
        <xdr:cNvSpPr>
          <a:spLocks/>
        </xdr:cNvSpPr>
      </xdr:nvSpPr>
      <xdr:spPr>
        <a:xfrm>
          <a:off x="2286000" y="1228725"/>
          <a:ext cx="7620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2</xdr:col>
      <xdr:colOff>0</xdr:colOff>
      <xdr:row>9</xdr:row>
      <xdr:rowOff>0</xdr:rowOff>
    </xdr:to>
    <xdr:sp>
      <xdr:nvSpPr>
        <xdr:cNvPr id="5" name="Rectangle 20"/>
        <xdr:cNvSpPr>
          <a:spLocks/>
        </xdr:cNvSpPr>
      </xdr:nvSpPr>
      <xdr:spPr>
        <a:xfrm>
          <a:off x="2286000" y="1619250"/>
          <a:ext cx="7620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0</xdr:colOff>
      <xdr:row>11</xdr:row>
      <xdr:rowOff>0</xdr:rowOff>
    </xdr:to>
    <xdr:sp>
      <xdr:nvSpPr>
        <xdr:cNvPr id="6" name="Rectangle 21"/>
        <xdr:cNvSpPr>
          <a:spLocks/>
        </xdr:cNvSpPr>
      </xdr:nvSpPr>
      <xdr:spPr>
        <a:xfrm>
          <a:off x="2286000" y="2009775"/>
          <a:ext cx="7620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13</xdr:row>
      <xdr:rowOff>0</xdr:rowOff>
    </xdr:to>
    <xdr:sp>
      <xdr:nvSpPr>
        <xdr:cNvPr id="7" name="Rectangle 22"/>
        <xdr:cNvSpPr>
          <a:spLocks/>
        </xdr:cNvSpPr>
      </xdr:nvSpPr>
      <xdr:spPr>
        <a:xfrm>
          <a:off x="2286000" y="2400300"/>
          <a:ext cx="7620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2</xdr:col>
      <xdr:colOff>0</xdr:colOff>
      <xdr:row>15</xdr:row>
      <xdr:rowOff>0</xdr:rowOff>
    </xdr:to>
    <xdr:sp>
      <xdr:nvSpPr>
        <xdr:cNvPr id="8" name="Rectangle 23"/>
        <xdr:cNvSpPr>
          <a:spLocks/>
        </xdr:cNvSpPr>
      </xdr:nvSpPr>
      <xdr:spPr>
        <a:xfrm>
          <a:off x="2286000" y="2790825"/>
          <a:ext cx="7620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2</xdr:col>
      <xdr:colOff>0</xdr:colOff>
      <xdr:row>17</xdr:row>
      <xdr:rowOff>0</xdr:rowOff>
    </xdr:to>
    <xdr:sp>
      <xdr:nvSpPr>
        <xdr:cNvPr id="9" name="Rectangle 24"/>
        <xdr:cNvSpPr>
          <a:spLocks/>
        </xdr:cNvSpPr>
      </xdr:nvSpPr>
      <xdr:spPr>
        <a:xfrm>
          <a:off x="2286000" y="3181350"/>
          <a:ext cx="7620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2</xdr:col>
      <xdr:colOff>0</xdr:colOff>
      <xdr:row>19</xdr:row>
      <xdr:rowOff>0</xdr:rowOff>
    </xdr:to>
    <xdr:sp>
      <xdr:nvSpPr>
        <xdr:cNvPr id="10" name="Rectangle 41"/>
        <xdr:cNvSpPr>
          <a:spLocks/>
        </xdr:cNvSpPr>
      </xdr:nvSpPr>
      <xdr:spPr>
        <a:xfrm>
          <a:off x="2286000" y="3571875"/>
          <a:ext cx="7620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2</xdr:col>
      <xdr:colOff>0</xdr:colOff>
      <xdr:row>19</xdr:row>
      <xdr:rowOff>0</xdr:rowOff>
    </xdr:to>
    <xdr:sp>
      <xdr:nvSpPr>
        <xdr:cNvPr id="11" name="Rectangle 42"/>
        <xdr:cNvSpPr>
          <a:spLocks/>
        </xdr:cNvSpPr>
      </xdr:nvSpPr>
      <xdr:spPr>
        <a:xfrm>
          <a:off x="2286000" y="3571875"/>
          <a:ext cx="7620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21</xdr:row>
      <xdr:rowOff>0</xdr:rowOff>
    </xdr:to>
    <xdr:sp>
      <xdr:nvSpPr>
        <xdr:cNvPr id="12" name="Rectangle 43"/>
        <xdr:cNvSpPr>
          <a:spLocks/>
        </xdr:cNvSpPr>
      </xdr:nvSpPr>
      <xdr:spPr>
        <a:xfrm>
          <a:off x="2286000" y="3895725"/>
          <a:ext cx="7620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23</xdr:row>
      <xdr:rowOff>0</xdr:rowOff>
    </xdr:to>
    <xdr:sp>
      <xdr:nvSpPr>
        <xdr:cNvPr id="13" name="Rectangle 44"/>
        <xdr:cNvSpPr>
          <a:spLocks/>
        </xdr:cNvSpPr>
      </xdr:nvSpPr>
      <xdr:spPr>
        <a:xfrm>
          <a:off x="2286000" y="4238625"/>
          <a:ext cx="7620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14" name="Rectangle 45"/>
        <xdr:cNvSpPr>
          <a:spLocks/>
        </xdr:cNvSpPr>
      </xdr:nvSpPr>
      <xdr:spPr>
        <a:xfrm>
          <a:off x="2286000" y="4572000"/>
          <a:ext cx="7620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15" name="Rectangle 46"/>
        <xdr:cNvSpPr>
          <a:spLocks/>
        </xdr:cNvSpPr>
      </xdr:nvSpPr>
      <xdr:spPr>
        <a:xfrm>
          <a:off x="2286000" y="4905375"/>
          <a:ext cx="7620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6" name="Rectangle 47"/>
        <xdr:cNvSpPr>
          <a:spLocks/>
        </xdr:cNvSpPr>
      </xdr:nvSpPr>
      <xdr:spPr>
        <a:xfrm>
          <a:off x="2286000" y="5238750"/>
          <a:ext cx="7620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17" name="Rectangle 48"/>
        <xdr:cNvSpPr>
          <a:spLocks/>
        </xdr:cNvSpPr>
      </xdr:nvSpPr>
      <xdr:spPr>
        <a:xfrm>
          <a:off x="2286000" y="5572125"/>
          <a:ext cx="7620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>
      <xdr:nvSpPr>
        <xdr:cNvPr id="18" name="Rectangle 49"/>
        <xdr:cNvSpPr>
          <a:spLocks/>
        </xdr:cNvSpPr>
      </xdr:nvSpPr>
      <xdr:spPr>
        <a:xfrm>
          <a:off x="2286000" y="5915025"/>
          <a:ext cx="7620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sp>
      <xdr:nvSpPr>
        <xdr:cNvPr id="19" name="Rectangle 50"/>
        <xdr:cNvSpPr>
          <a:spLocks/>
        </xdr:cNvSpPr>
      </xdr:nvSpPr>
      <xdr:spPr>
        <a:xfrm>
          <a:off x="2286000" y="6238875"/>
          <a:ext cx="7620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2</xdr:col>
      <xdr:colOff>0</xdr:colOff>
      <xdr:row>37</xdr:row>
      <xdr:rowOff>0</xdr:rowOff>
    </xdr:to>
    <xdr:sp>
      <xdr:nvSpPr>
        <xdr:cNvPr id="20" name="Rectangle 51"/>
        <xdr:cNvSpPr>
          <a:spLocks/>
        </xdr:cNvSpPr>
      </xdr:nvSpPr>
      <xdr:spPr>
        <a:xfrm>
          <a:off x="2286000" y="6572250"/>
          <a:ext cx="7620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2</xdr:col>
      <xdr:colOff>0</xdr:colOff>
      <xdr:row>39</xdr:row>
      <xdr:rowOff>0</xdr:rowOff>
    </xdr:to>
    <xdr:sp>
      <xdr:nvSpPr>
        <xdr:cNvPr id="21" name="Rectangle 52"/>
        <xdr:cNvSpPr>
          <a:spLocks/>
        </xdr:cNvSpPr>
      </xdr:nvSpPr>
      <xdr:spPr>
        <a:xfrm>
          <a:off x="2286000" y="6905625"/>
          <a:ext cx="7620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2</xdr:col>
      <xdr:colOff>0</xdr:colOff>
      <xdr:row>41</xdr:row>
      <xdr:rowOff>0</xdr:rowOff>
    </xdr:to>
    <xdr:sp>
      <xdr:nvSpPr>
        <xdr:cNvPr id="22" name="Rectangle 53"/>
        <xdr:cNvSpPr>
          <a:spLocks/>
        </xdr:cNvSpPr>
      </xdr:nvSpPr>
      <xdr:spPr>
        <a:xfrm>
          <a:off x="2286000" y="7239000"/>
          <a:ext cx="7620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</xdr:col>
      <xdr:colOff>0</xdr:colOff>
      <xdr:row>43</xdr:row>
      <xdr:rowOff>0</xdr:rowOff>
    </xdr:to>
    <xdr:sp>
      <xdr:nvSpPr>
        <xdr:cNvPr id="23" name="Rectangle 54"/>
        <xdr:cNvSpPr>
          <a:spLocks/>
        </xdr:cNvSpPr>
      </xdr:nvSpPr>
      <xdr:spPr>
        <a:xfrm>
          <a:off x="2286000" y="7572375"/>
          <a:ext cx="7620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</xdr:col>
      <xdr:colOff>0</xdr:colOff>
      <xdr:row>45</xdr:row>
      <xdr:rowOff>0</xdr:rowOff>
    </xdr:to>
    <xdr:sp>
      <xdr:nvSpPr>
        <xdr:cNvPr id="24" name="Rectangle 55"/>
        <xdr:cNvSpPr>
          <a:spLocks/>
        </xdr:cNvSpPr>
      </xdr:nvSpPr>
      <xdr:spPr>
        <a:xfrm>
          <a:off x="2286000" y="7905750"/>
          <a:ext cx="7620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2</xdr:col>
      <xdr:colOff>0</xdr:colOff>
      <xdr:row>47</xdr:row>
      <xdr:rowOff>0</xdr:rowOff>
    </xdr:to>
    <xdr:sp>
      <xdr:nvSpPr>
        <xdr:cNvPr id="25" name="Rectangle 56"/>
        <xdr:cNvSpPr>
          <a:spLocks/>
        </xdr:cNvSpPr>
      </xdr:nvSpPr>
      <xdr:spPr>
        <a:xfrm>
          <a:off x="2286000" y="8248650"/>
          <a:ext cx="7620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7</xdr:col>
      <xdr:colOff>0</xdr:colOff>
      <xdr:row>49</xdr:row>
      <xdr:rowOff>0</xdr:rowOff>
    </xdr:to>
    <xdr:sp>
      <xdr:nvSpPr>
        <xdr:cNvPr id="26" name="Rectangle 59"/>
        <xdr:cNvSpPr>
          <a:spLocks/>
        </xdr:cNvSpPr>
      </xdr:nvSpPr>
      <xdr:spPr>
        <a:xfrm>
          <a:off x="6267450" y="8610600"/>
          <a:ext cx="7620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5</xdr:col>
      <xdr:colOff>0</xdr:colOff>
      <xdr:row>49</xdr:row>
      <xdr:rowOff>0</xdr:rowOff>
    </xdr:to>
    <xdr:sp>
      <xdr:nvSpPr>
        <xdr:cNvPr id="27" name="Rectangle 60"/>
        <xdr:cNvSpPr>
          <a:spLocks/>
        </xdr:cNvSpPr>
      </xdr:nvSpPr>
      <xdr:spPr>
        <a:xfrm>
          <a:off x="4572000" y="8610600"/>
          <a:ext cx="9334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609600</xdr:colOff>
      <xdr:row>2</xdr:row>
      <xdr:rowOff>9525</xdr:rowOff>
    </xdr:from>
    <xdr:to>
      <xdr:col>9</xdr:col>
      <xdr:colOff>295275</xdr:colOff>
      <xdr:row>19</xdr:row>
      <xdr:rowOff>47625</xdr:rowOff>
    </xdr:to>
    <xdr:pic>
      <xdr:nvPicPr>
        <xdr:cNvPr id="28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457200"/>
          <a:ext cx="4429125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85" zoomScaleNormal="85" workbookViewId="0" topLeftCell="A1">
      <selection activeCell="L11" sqref="L11"/>
    </sheetView>
  </sheetViews>
  <sheetFormatPr defaultColWidth="11.421875" defaultRowHeight="12.75"/>
  <cols>
    <col min="1" max="1" width="34.28125" style="0" customWidth="1"/>
    <col min="3" max="3" width="11.421875" style="2" customWidth="1"/>
    <col min="5" max="5" width="14.00390625" style="0" bestFit="1" customWidth="1"/>
  </cols>
  <sheetData>
    <row r="1" ht="22.5">
      <c r="A1" s="24" t="s">
        <v>32</v>
      </c>
    </row>
    <row r="3" spans="1:3" ht="18">
      <c r="A3" t="s">
        <v>14</v>
      </c>
      <c r="B3" s="23">
        <v>10</v>
      </c>
      <c r="C3" s="6" t="s">
        <v>0</v>
      </c>
    </row>
    <row r="4" ht="12.75"/>
    <row r="5" spans="1:3" ht="18">
      <c r="A5" t="s">
        <v>20</v>
      </c>
      <c r="B5" s="23">
        <v>8</v>
      </c>
      <c r="C5" s="6" t="s">
        <v>0</v>
      </c>
    </row>
    <row r="6" ht="12.75"/>
    <row r="7" spans="1:3" ht="18">
      <c r="A7" t="s">
        <v>13</v>
      </c>
      <c r="B7" s="23">
        <v>5</v>
      </c>
      <c r="C7" s="6" t="s">
        <v>0</v>
      </c>
    </row>
    <row r="8" ht="12.75"/>
    <row r="9" spans="1:3" ht="18">
      <c r="A9" t="s">
        <v>4</v>
      </c>
      <c r="B9" s="23">
        <v>30</v>
      </c>
      <c r="C9" s="6" t="s">
        <v>5</v>
      </c>
    </row>
    <row r="10" ht="12.75"/>
    <row r="11" spans="1:3" ht="18">
      <c r="A11" t="s">
        <v>27</v>
      </c>
      <c r="B11" s="23">
        <v>1</v>
      </c>
      <c r="C11" s="6" t="s">
        <v>1</v>
      </c>
    </row>
    <row r="12" ht="12.75"/>
    <row r="13" spans="1:3" ht="18">
      <c r="A13" t="s">
        <v>28</v>
      </c>
      <c r="B13" s="23">
        <v>1</v>
      </c>
      <c r="C13" s="6" t="s">
        <v>1</v>
      </c>
    </row>
    <row r="14" ht="12.75"/>
    <row r="15" spans="1:3" ht="18">
      <c r="A15" t="s">
        <v>12</v>
      </c>
      <c r="B15" s="23">
        <v>1</v>
      </c>
      <c r="C15" s="6" t="s">
        <v>0</v>
      </c>
    </row>
    <row r="16" ht="12.75"/>
    <row r="17" spans="1:3" ht="18">
      <c r="A17" t="s">
        <v>11</v>
      </c>
      <c r="B17" s="23">
        <v>1</v>
      </c>
      <c r="C17" s="6" t="s">
        <v>0</v>
      </c>
    </row>
    <row r="18" ht="12.75"/>
    <row r="19" spans="1:3" ht="12.75">
      <c r="A19" t="s">
        <v>10</v>
      </c>
      <c r="B19" s="7">
        <f>TAN(B9*PI()/180)*B15</f>
        <v>0.5773502691896257</v>
      </c>
      <c r="C19" s="8" t="s">
        <v>0</v>
      </c>
    </row>
    <row r="20" ht="12.75"/>
    <row r="21" spans="1:3" ht="13.5">
      <c r="A21" t="s">
        <v>9</v>
      </c>
      <c r="B21" s="7">
        <f>B7+B19</f>
        <v>5.577350269189626</v>
      </c>
      <c r="C21" s="8" t="s">
        <v>0</v>
      </c>
    </row>
    <row r="22" ht="13.5">
      <c r="E22" s="1" t="s">
        <v>31</v>
      </c>
    </row>
    <row r="23" spans="1:11" ht="13.5">
      <c r="A23" t="s">
        <v>21</v>
      </c>
      <c r="B23" s="9">
        <f>TAN(B9*PI()/180)*B5/2+B7+B19</f>
        <v>7.886751345948129</v>
      </c>
      <c r="C23" s="8" t="s">
        <v>0</v>
      </c>
      <c r="G23" s="25"/>
      <c r="H23" s="26"/>
      <c r="I23" s="26"/>
      <c r="J23" s="26"/>
      <c r="K23" s="26"/>
    </row>
    <row r="25" spans="1:3" ht="13.5">
      <c r="A25" t="s">
        <v>22</v>
      </c>
      <c r="B25" s="5">
        <f>B3*B21*2</f>
        <v>111.54700538379252</v>
      </c>
      <c r="C25" s="10" t="s">
        <v>2</v>
      </c>
    </row>
    <row r="27" spans="1:3" ht="13.5">
      <c r="A27" t="s">
        <v>23</v>
      </c>
      <c r="B27" s="5">
        <f>(((B23-B17)/2)+B17)*B5*2</f>
        <v>71.09401076758503</v>
      </c>
      <c r="C27" s="10" t="s">
        <v>2</v>
      </c>
    </row>
    <row r="29" spans="1:3" ht="13.5">
      <c r="A29" t="s">
        <v>24</v>
      </c>
      <c r="B29" s="5">
        <f>B3*B23*B11</f>
        <v>78.86751345948129</v>
      </c>
      <c r="C29" s="10" t="s">
        <v>2</v>
      </c>
    </row>
    <row r="31" spans="1:6" ht="13.5">
      <c r="A31" t="s">
        <v>25</v>
      </c>
      <c r="B31" s="5">
        <f>(((B23-B17)/2)+B17)*B5*B13</f>
        <v>35.547005383792516</v>
      </c>
      <c r="C31" s="10" t="s">
        <v>2</v>
      </c>
      <c r="F31" s="13" t="s">
        <v>26</v>
      </c>
    </row>
    <row r="32" ht="13.5" thickBot="1"/>
    <row r="33" spans="1:11" ht="12.75">
      <c r="A33" t="s">
        <v>3</v>
      </c>
      <c r="B33" s="9">
        <f>B3+(B15*2)</f>
        <v>12</v>
      </c>
      <c r="C33" s="8" t="s">
        <v>0</v>
      </c>
      <c r="F33" s="14" t="s">
        <v>6</v>
      </c>
      <c r="G33" s="15"/>
      <c r="H33" s="15"/>
      <c r="I33" s="15"/>
      <c r="J33" s="15"/>
      <c r="K33" s="16"/>
    </row>
    <row r="34" spans="6:11" ht="12.75">
      <c r="F34" s="17" t="s">
        <v>7</v>
      </c>
      <c r="G34" s="18"/>
      <c r="H34" s="18"/>
      <c r="I34" s="18"/>
      <c r="J34" s="18"/>
      <c r="K34" s="19"/>
    </row>
    <row r="35" spans="1:11" ht="13.5" thickBot="1">
      <c r="A35" t="s">
        <v>29</v>
      </c>
      <c r="B35" s="9">
        <f>B5/2/COS(B9*PI()/180)</f>
        <v>4.618802153517006</v>
      </c>
      <c r="C35" s="8" t="s">
        <v>0</v>
      </c>
      <c r="F35" s="20" t="s">
        <v>8</v>
      </c>
      <c r="G35" s="21"/>
      <c r="H35" s="21"/>
      <c r="I35" s="21"/>
      <c r="J35" s="21"/>
      <c r="K35" s="22"/>
    </row>
    <row r="36" ht="12.75"/>
    <row r="37" spans="1:3" ht="13.5">
      <c r="A37" t="s">
        <v>30</v>
      </c>
      <c r="B37" s="9">
        <f>B15/COS(B9*PI()/180)</f>
        <v>1.1547005383792515</v>
      </c>
      <c r="C37" s="8" t="s">
        <v>0</v>
      </c>
    </row>
    <row r="39" spans="1:3" ht="13.5">
      <c r="A39" t="s">
        <v>15</v>
      </c>
      <c r="B39" s="9">
        <f>B35+B37</f>
        <v>5.773502691896257</v>
      </c>
      <c r="C39" s="8" t="s">
        <v>0</v>
      </c>
    </row>
    <row r="41" spans="1:3" ht="13.5">
      <c r="A41" t="s">
        <v>16</v>
      </c>
      <c r="B41" s="5">
        <f>B39*B33*2</f>
        <v>138.56406460551017</v>
      </c>
      <c r="C41" s="10" t="s">
        <v>2</v>
      </c>
    </row>
    <row r="43" spans="1:3" ht="13.5">
      <c r="A43" t="s">
        <v>17</v>
      </c>
      <c r="B43" s="5">
        <f>B3*B5</f>
        <v>80</v>
      </c>
      <c r="C43" s="10" t="s">
        <v>2</v>
      </c>
    </row>
    <row r="45" spans="1:7" ht="13.5">
      <c r="A45" t="s">
        <v>18</v>
      </c>
      <c r="B45" s="5">
        <f>B43+B41+B31+B29+B27+B25</f>
        <v>515.6195996001616</v>
      </c>
      <c r="C45" s="10" t="s">
        <v>2</v>
      </c>
      <c r="D45" s="3">
        <v>200</v>
      </c>
      <c r="E45" s="3">
        <f>B45*D45</f>
        <v>103123.91992003232</v>
      </c>
      <c r="F45" s="4">
        <v>130</v>
      </c>
      <c r="G45" s="4">
        <f>F45*B45</f>
        <v>67030.547948021</v>
      </c>
    </row>
    <row r="46" spans="4:6" ht="13.5">
      <c r="D46" s="3"/>
      <c r="F46" s="4"/>
    </row>
    <row r="47" spans="1:7" ht="13.5">
      <c r="A47" t="s">
        <v>19</v>
      </c>
      <c r="B47" s="5">
        <f>B41+B27+B25</f>
        <v>321.2050807568877</v>
      </c>
      <c r="C47" s="10" t="s">
        <v>2</v>
      </c>
      <c r="D47" s="3">
        <v>180</v>
      </c>
      <c r="E47" s="3">
        <f>B47*D47</f>
        <v>57816.91453623978</v>
      </c>
      <c r="F47" s="4">
        <v>120</v>
      </c>
      <c r="G47" s="4">
        <f>F47*B47</f>
        <v>38544.609690826524</v>
      </c>
    </row>
    <row r="48" ht="15" thickBot="1">
      <c r="F48" s="4"/>
    </row>
    <row r="49" spans="5:7" ht="15" thickBot="1">
      <c r="E49" s="11">
        <f>SUM(E45:E47)</f>
        <v>160940.8344562721</v>
      </c>
      <c r="G49" s="12">
        <f>SUM(G45:G47)</f>
        <v>105575.15763884754</v>
      </c>
    </row>
  </sheetData>
  <mergeCells count="1">
    <mergeCell ref="G23:K23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Messerli Informatique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Messerli Pierre</dc:creator>
  <cp:keywords/>
  <dc:description/>
  <cp:lastModifiedBy>Stef</cp:lastModifiedBy>
  <cp:lastPrinted>2007-06-21T19:07:46Z</cp:lastPrinted>
  <dcterms:created xsi:type="dcterms:W3CDTF">2007-06-21T17:51:16Z</dcterms:created>
  <dcterms:modified xsi:type="dcterms:W3CDTF">2009-06-30T06:38:21Z</dcterms:modified>
  <cp:category/>
  <cp:version/>
  <cp:contentType/>
  <cp:contentStatus/>
</cp:coreProperties>
</file>